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rbg1-my.sharepoint.com/personal/danny_rockbottomgolf_com/Documents/RBG files/RBG/working/"/>
    </mc:Choice>
  </mc:AlternateContent>
  <xr:revisionPtr revIDLastSave="0" documentId="8_{76FF3D9D-7052-4D8B-8396-E5F0BD81E5E2}" xr6:coauthVersionLast="47" xr6:coauthVersionMax="47" xr10:uidLastSave="{00000000-0000-0000-0000-000000000000}"/>
  <bookViews>
    <workbookView xWindow="4665" yWindow="3240" windowWidth="21540" windowHeight="11295" xr2:uid="{1EE69444-F045-4170-A22C-A031D983B0F0}"/>
  </bookViews>
  <sheets>
    <sheet name="Rounds Data" sheetId="1" r:id="rId1"/>
    <sheet name="Handicap summary"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2" l="1" a="1"/>
  <c r="K22" i="2" s="1"/>
  <c r="J22" i="2" a="1"/>
  <c r="J22" i="2" s="1"/>
  <c r="I22" i="2" a="1"/>
  <c r="I22" i="2" s="1"/>
  <c r="H22" i="2" a="1"/>
  <c r="H22" i="2" s="1"/>
  <c r="G22" i="2" a="1"/>
  <c r="G22" i="2" s="1"/>
  <c r="F22" i="2" a="1"/>
  <c r="F22" i="2" s="1"/>
  <c r="E22" i="2" a="1"/>
  <c r="E22" i="2" s="1"/>
  <c r="D22" i="2" a="1"/>
  <c r="D22" i="2" s="1"/>
  <c r="C22" i="2" a="1"/>
  <c r="C22" i="2" s="1"/>
  <c r="G3" i="1"/>
  <c r="G4" i="1"/>
  <c r="G5" i="1"/>
  <c r="G6" i="1"/>
  <c r="G2" i="1"/>
  <c r="B2" i="2" s="1"/>
  <c r="B3" i="2"/>
  <c r="B4" i="2"/>
  <c r="B5" i="2"/>
  <c r="B6" i="2"/>
  <c r="B7" i="2"/>
  <c r="B8" i="2"/>
  <c r="B9" i="2"/>
  <c r="B10" i="2"/>
  <c r="B11" i="2"/>
  <c r="B12" i="2"/>
  <c r="B13" i="2"/>
  <c r="B14" i="2"/>
  <c r="B15" i="2"/>
  <c r="B16" i="2"/>
  <c r="B17" i="2"/>
  <c r="B18" i="2"/>
  <c r="B19" i="2"/>
  <c r="B20" i="2"/>
  <c r="B21"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<sst xmlns="http://schemas.openxmlformats.org/spreadsheetml/2006/main" count="45" uniqueCount="45">
  <si>
    <t>Date</t>
  </si>
  <si>
    <t>Course/Tees</t>
  </si>
  <si>
    <t>Course Rating</t>
  </si>
  <si>
    <t>Slope Rating</t>
  </si>
  <si>
    <t>Gross Score</t>
  </si>
  <si>
    <t>Adj. Gross Score</t>
  </si>
  <si>
    <t>Handicap Differential</t>
  </si>
  <si>
    <t>Sunny Pines (White)</t>
  </si>
  <si>
    <t>Blue Hills (Blue)</t>
  </si>
  <si>
    <t>Forest Glen (White)</t>
  </si>
  <si>
    <t>River Bend (Red)</t>
  </si>
  <si>
    <t>Lakeview (Blue)</t>
  </si>
  <si>
    <t>Rounds Used</t>
  </si>
  <si>
    <t>Differentials</t>
  </si>
  <si>
    <t>Lowest 1</t>
  </si>
  <si>
    <t>Lowest 2</t>
  </si>
  <si>
    <t>Lowest 3</t>
  </si>
  <si>
    <t>Lowest 4</t>
  </si>
  <si>
    <t>Lowest 5</t>
  </si>
  <si>
    <t>Lowest 6</t>
  </si>
  <si>
    <t>Lowest 7</t>
  </si>
  <si>
    <t>Lowest 8</t>
  </si>
  <si>
    <t>Handicap Index</t>
  </si>
  <si>
    <t>Round 1</t>
  </si>
  <si>
    <t>Round 2</t>
  </si>
  <si>
    <t>Round 3</t>
  </si>
  <si>
    <t>Round 4</t>
  </si>
  <si>
    <t>Round 5</t>
  </si>
  <si>
    <t>Round 6</t>
  </si>
  <si>
    <t>Round 7</t>
  </si>
  <si>
    <t>Round 8</t>
  </si>
  <si>
    <t>Round 9</t>
  </si>
  <si>
    <t>Round 10</t>
  </si>
  <si>
    <t>Round 11</t>
  </si>
  <si>
    <t>Round 12</t>
  </si>
  <si>
    <t>Round 13</t>
  </si>
  <si>
    <t>Round 14</t>
  </si>
  <si>
    <t>Round 15</t>
  </si>
  <si>
    <t>Round 16</t>
  </si>
  <si>
    <t>Round 17</t>
  </si>
  <si>
    <t>Round 18</t>
  </si>
  <si>
    <t>Round 19</t>
  </si>
  <si>
    <t>Round 20</t>
  </si>
  <si>
    <t>Best 8</t>
  </si>
  <si>
    <t>Note: This summary filters out zeros in both the 'Best 8' calculations and the Average of the 'Best 8'. This ensures the most accurate data while fewer than 20 rounds are filled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</si>
</sst>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b/>
      <sz val="11"/>
      <color theme="1"/>
      <name val="Aptos Narrow"/>
      <family val="2"/>
      <scheme val="minor"/>
    </font>
  </fonts>
  <fills count="3">
    <fill>
      <patternFill patternType="none"/>
    </fill>
    <fill>
      <patternFill patternType="gray125"/>
    </fill>
    <fill>
      <patternFill patternType="solid">
        <fgColor theme="9" tint="0.79998168889431442"/>
        <bgColor indexed="64"/>
      </patternFill>
    </fill>
  </fills>
  <borders count="2">
    <border>
      <left/>
      <right/>
      <top/>
      <bottom/>
      <diagonal/>
    </border>
    <border>
      <left/>
      <right/>
      <top/>
      <bottom style="thin">
        <color indexed="64"/>
      </bottom>
      <diagonal/>
    </border>
  </borders>
  <cellStyleXfs count="1">
    <xf numFmtId="0" fontId="0" fillId="0" borderId="0"/>
  </cellStyleXfs>
  <cellXfs count="4">
    <xf numFmtId="0" fontId="0" fillId="0" borderId="0" xfId="0"/>
    <xf numFmtId="14" fontId="0" fillId="0" borderId="0" xfId="0" applyNumberFormat="1"/>
    <xf numFmtId="0" fontId="0" fillId="2" borderId="0" xfId="0" applyFill="1" applyAlignment="1">
      <alignment horizontal="left" vertical="center" wrapText="1"/>
    </xf>
    <xf numFmtId="0" fontId="1"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3CBCE-9B1B-4AD2-B96C-E1A192471131}">
  <dimension ref="A1:G6"/>
  <sheetViews>
    <sheetView tabSelected="1" workbookViewId="0"/>
  </sheetViews>
  <sheetFormatPr defaultRowHeight="15" x14ac:dyDescent="0.25"/>
  <cols>
    <col min="1" max="1" width="14.140625" customWidth="1"/>
    <col min="2" max="2" width="20.7109375" customWidth="1"/>
    <col min="3" max="7" width="14.28515625" customWidth="1"/>
  </cols>
  <sheetData>
    <row r="1" spans="1:7" s="3" customFormat="1" x14ac:dyDescent="0.25">
      <c r="A1" s="3" t="s">
        <v>0</v>
      </c>
      <c r="B1" s="3" t="s">
        <v>1</v>
      </c>
      <c r="C1" s="3" t="s">
        <v>2</v>
      </c>
      <c r="D1" s="3" t="s">
        <v>3</v>
      </c>
      <c r="E1" s="3" t="s">
        <v>4</v>
      </c>
      <c r="F1" s="3" t="s">
        <v>5</v>
      </c>
      <c r="G1" s="3" t="s">
        <v>6</v>
      </c>
    </row>
    <row r="2" spans="1:7" x14ac:dyDescent="0.25">
      <c r="A2" s="1">
        <v>45667</v>
      </c>
      <c r="B2" t="s">
        <v>7</v>
      </c>
      <c r="C2">
        <v>72</v>
      </c>
      <c r="D2">
        <v>123</v>
      </c>
      <c r="E2">
        <v>95</v>
      </c>
      <c r="F2">
        <v>95</v>
      </c>
      <c r="G2">
        <f>((F2 - C2) * 113) / D2</f>
        <v>21.130081300813007</v>
      </c>
    </row>
    <row r="3" spans="1:7" x14ac:dyDescent="0.25">
      <c r="A3" s="1">
        <v>45674</v>
      </c>
      <c r="B3" t="s">
        <v>8</v>
      </c>
      <c r="C3">
        <v>71.099999999999994</v>
      </c>
      <c r="D3">
        <v>130</v>
      </c>
      <c r="E3">
        <v>88</v>
      </c>
      <c r="F3">
        <v>88</v>
      </c>
      <c r="G3">
        <f t="shared" ref="G3:G6" si="0">((F3 - C3) * 113) / D3</f>
        <v>14.690000000000005</v>
      </c>
    </row>
    <row r="4" spans="1:7" x14ac:dyDescent="0.25">
      <c r="A4" s="1">
        <v>45681</v>
      </c>
      <c r="B4" t="s">
        <v>9</v>
      </c>
      <c r="C4">
        <v>70</v>
      </c>
      <c r="D4">
        <v>120</v>
      </c>
      <c r="E4">
        <v>90</v>
      </c>
      <c r="F4">
        <v>90</v>
      </c>
      <c r="G4">
        <f t="shared" si="0"/>
        <v>18.833333333333332</v>
      </c>
    </row>
    <row r="5" spans="1:7" x14ac:dyDescent="0.25">
      <c r="A5" s="1">
        <v>45690</v>
      </c>
      <c r="B5" t="s">
        <v>10</v>
      </c>
      <c r="C5">
        <v>74.2</v>
      </c>
      <c r="D5">
        <v>132</v>
      </c>
      <c r="E5">
        <v>94</v>
      </c>
      <c r="F5">
        <v>94</v>
      </c>
      <c r="G5">
        <f t="shared" si="0"/>
        <v>16.949999999999996</v>
      </c>
    </row>
    <row r="6" spans="1:7" x14ac:dyDescent="0.25">
      <c r="A6" s="1">
        <v>45697</v>
      </c>
      <c r="B6" t="s">
        <v>11</v>
      </c>
      <c r="C6">
        <v>69.5</v>
      </c>
      <c r="D6">
        <v>115</v>
      </c>
      <c r="E6">
        <v>85</v>
      </c>
      <c r="F6">
        <v>85</v>
      </c>
      <c r="G6">
        <f t="shared" si="0"/>
        <v>15.230434782608695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EA07D-549E-44CF-8C76-347781F1476C}">
  <dimension ref="A1:K29"/>
  <sheetViews>
    <sheetView workbookViewId="0"/>
  </sheetViews>
  <sheetFormatPr defaultRowHeight="15" x14ac:dyDescent="0.25"/>
  <cols>
    <col min="1" max="1" width="14.7109375" customWidth="1"/>
    <col min="2" max="2" width="16.42578125" customWidth="1"/>
  </cols>
  <sheetData>
    <row r="1" spans="1:11" s="3" customFormat="1" x14ac:dyDescent="0.25">
      <c r="A1" s="3" t="s">
        <v>12</v>
      </c>
      <c r="B1" s="3" t="s">
        <v>13</v>
      </c>
      <c r="C1" s="3" t="s">
        <v>14</v>
      </c>
      <c r="D1" s="3" t="s">
        <v>15</v>
      </c>
      <c r="E1" s="3" t="s">
        <v>16</v>
      </c>
      <c r="F1" s="3" t="s">
        <v>17</v>
      </c>
      <c r="G1" s="3" t="s">
        <v>18</v>
      </c>
      <c r="H1" s="3" t="s">
        <v>19</v>
      </c>
      <c r="I1" s="3" t="s">
        <v>20</v>
      </c>
      <c r="J1" s="3" t="s">
        <v>21</v>
      </c>
      <c r="K1" s="3" t="s">
        <v>22</v>
      </c>
    </row>
    <row r="2" spans="1:11" x14ac:dyDescent="0.25">
      <c r="A2" t="s">
        <v>23</v>
      </c>
      <c r="B2">
        <f>'Rounds Data'!G2</f>
        <v>21.130081300813007</v>
      </c>
    </row>
    <row r="3" spans="1:11" x14ac:dyDescent="0.25">
      <c r="A3" t="s">
        <v>24</v>
      </c>
      <c r="B3">
        <f>'Rounds Data'!G3</f>
        <v>14.690000000000005</v>
      </c>
    </row>
    <row r="4" spans="1:11" x14ac:dyDescent="0.25">
      <c r="A4" t="s">
        <v>25</v>
      </c>
      <c r="B4">
        <f>'Rounds Data'!G4</f>
        <v>18.833333333333332</v>
      </c>
    </row>
    <row r="5" spans="1:11" x14ac:dyDescent="0.25">
      <c r="A5" t="s">
        <v>26</v>
      </c>
      <c r="B5">
        <f>'Rounds Data'!G5</f>
        <v>16.949999999999996</v>
      </c>
    </row>
    <row r="6" spans="1:11" x14ac:dyDescent="0.25">
      <c r="A6" t="s">
        <v>27</v>
      </c>
      <c r="B6">
        <f>'Rounds Data'!G6</f>
        <v>15.230434782608695</v>
      </c>
    </row>
    <row r="7" spans="1:11" x14ac:dyDescent="0.25">
      <c r="A7" t="s">
        <v>28</v>
      </c>
      <c r="B7">
        <f>'Rounds Data'!G7</f>
        <v>0</v>
      </c>
    </row>
    <row r="8" spans="1:11" x14ac:dyDescent="0.25">
      <c r="A8" t="s">
        <v>29</v>
      </c>
      <c r="B8">
        <f>'Rounds Data'!G8</f>
        <v>0</v>
      </c>
    </row>
    <row r="9" spans="1:11" x14ac:dyDescent="0.25">
      <c r="A9" t="s">
        <v>30</v>
      </c>
      <c r="B9">
        <f>'Rounds Data'!G9</f>
        <v>0</v>
      </c>
    </row>
    <row r="10" spans="1:11" x14ac:dyDescent="0.25">
      <c r="A10" t="s">
        <v>31</v>
      </c>
      <c r="B10">
        <f>'Rounds Data'!G10</f>
        <v>0</v>
      </c>
    </row>
    <row r="11" spans="1:11" x14ac:dyDescent="0.25">
      <c r="A11" t="s">
        <v>32</v>
      </c>
      <c r="B11">
        <f>'Rounds Data'!G11</f>
        <v>0</v>
      </c>
    </row>
    <row r="12" spans="1:11" x14ac:dyDescent="0.25">
      <c r="A12" t="s">
        <v>33</v>
      </c>
      <c r="B12">
        <f>'Rounds Data'!G12</f>
        <v>0</v>
      </c>
    </row>
    <row r="13" spans="1:11" x14ac:dyDescent="0.25">
      <c r="A13" t="s">
        <v>34</v>
      </c>
      <c r="B13">
        <f>'Rounds Data'!G13</f>
        <v>0</v>
      </c>
    </row>
    <row r="14" spans="1:11" x14ac:dyDescent="0.25">
      <c r="A14" t="s">
        <v>35</v>
      </c>
      <c r="B14">
        <f>'Rounds Data'!G14</f>
        <v>0</v>
      </c>
    </row>
    <row r="15" spans="1:11" x14ac:dyDescent="0.25">
      <c r="A15" t="s">
        <v>36</v>
      </c>
      <c r="B15">
        <f>'Rounds Data'!G15</f>
        <v>0</v>
      </c>
    </row>
    <row r="16" spans="1:11" x14ac:dyDescent="0.25">
      <c r="A16" t="s">
        <v>37</v>
      </c>
      <c r="B16">
        <f>'Rounds Data'!G16</f>
        <v>0</v>
      </c>
    </row>
    <row r="17" spans="1:11" x14ac:dyDescent="0.25">
      <c r="A17" t="s">
        <v>38</v>
      </c>
      <c r="B17">
        <f>'Rounds Data'!G17</f>
        <v>0</v>
      </c>
    </row>
    <row r="18" spans="1:11" x14ac:dyDescent="0.25">
      <c r="A18" t="s">
        <v>39</v>
      </c>
      <c r="B18">
        <f>'Rounds Data'!G18</f>
        <v>0</v>
      </c>
    </row>
    <row r="19" spans="1:11" x14ac:dyDescent="0.25">
      <c r="A19" t="s">
        <v>40</v>
      </c>
      <c r="B19">
        <f>'Rounds Data'!G19</f>
        <v>0</v>
      </c>
    </row>
    <row r="20" spans="1:11" x14ac:dyDescent="0.25">
      <c r="A20" t="s">
        <v>41</v>
      </c>
      <c r="B20">
        <f>'Rounds Data'!G20</f>
        <v>0</v>
      </c>
    </row>
    <row r="21" spans="1:11" x14ac:dyDescent="0.25">
      <c r="A21" t="s">
        <v>42</v>
      </c>
      <c r="B21">
        <f>'Rounds Data'!G21</f>
        <v>0</v>
      </c>
    </row>
    <row r="22" spans="1:11" x14ac:dyDescent="0.25">
      <c r="A22" t="s">
        <v>43</v>
      </c>
      <c r="C22" cm="1">
        <f t="array" ref="C22">IFERROR(SMALL( _xlfn._xlws.FILTER($B$2:$B$21, (LEN($B$2:$B$21)&gt;0)*($B$2:$B$21&lt;&gt;0)), 1 ), 0)</f>
        <v>14.690000000000005</v>
      </c>
      <c r="D22" cm="1">
        <f t="array" ref="D22">IFERROR(SMALL( _xlfn._xlws.FILTER($B$2:$B$21, (LEN($B$2:$B$21)&gt;0)*($B$2:$B$21&lt;&gt;0)), 2 ), 0)</f>
        <v>15.230434782608695</v>
      </c>
      <c r="E22" cm="1">
        <f t="array" ref="E22">IFERROR(SMALL( _xlfn._xlws.FILTER($B$2:$B$21, (LEN($B$2:$B$21)&gt;0)*($B$2:$B$21&lt;&gt;0)), 3 ), 0)</f>
        <v>16.949999999999996</v>
      </c>
      <c r="F22" cm="1">
        <f t="array" ref="F22">IFERROR(SMALL( _xlfn._xlws.FILTER($B$2:$B$21, (LEN($B$2:$B$21)&gt;0)*($B$2:$B$21&lt;&gt;0)), 4 ), 0)</f>
        <v>18.833333333333332</v>
      </c>
      <c r="G22" cm="1">
        <f t="array" ref="G22">IFERROR(SMALL( _xlfn._xlws.FILTER($B$2:$B$21, (LEN($B$2:$B$21)&gt;0)*($B$2:$B$21&lt;&gt;0)), 5 ), 0)</f>
        <v>21.130081300813007</v>
      </c>
      <c r="H22" cm="1">
        <f t="array" ref="H22">IFERROR(SMALL( _xlfn._xlws.FILTER($B$2:$B$21, (LEN($B$2:$B$21)&gt;0)*($B$2:$B$21&lt;&gt;0)), 6 ), 0)</f>
        <v>0</v>
      </c>
      <c r="I22" cm="1">
        <f t="array" ref="I22">IFERROR(SMALL( _xlfn._xlws.FILTER($B$2:$B$21, (LEN($B$2:$B$21)&gt;0)*($B$2:$B$21&lt;&gt;0)), 7 ), 0)</f>
        <v>0</v>
      </c>
      <c r="J22" cm="1">
        <f t="array" ref="J22">IFERROR(SMALL( _xlfn._xlws.FILTER($B$2:$B$21, (LEN($B$2:$B$21)&gt;0)*($B$2:$B$21&lt;&gt;0)), 8 ), 0)</f>
        <v>0</v>
      </c>
      <c r="K22" cm="1">
        <f t="array" ref="K22">AVERAGE( _xlfn._xlws.FILTER($C$22:$J$22, $C$22:$J$22 &lt;&gt; 0) )</f>
        <v>17.366769883351004</v>
      </c>
    </row>
    <row r="26" spans="1:11" x14ac:dyDescent="0.25">
      <c r="C26" s="2" t="s">
        <v>44</v>
      </c>
      <c r="D26" s="2"/>
      <c r="E26" s="2"/>
      <c r="F26" s="2"/>
      <c r="G26" s="2"/>
      <c r="H26" s="2"/>
      <c r="I26" s="2"/>
      <c r="J26" s="2"/>
      <c r="K26" s="2"/>
    </row>
    <row r="27" spans="1:11" x14ac:dyDescent="0.25">
      <c r="C27" s="2"/>
      <c r="D27" s="2"/>
      <c r="E27" s="2"/>
      <c r="F27" s="2"/>
      <c r="G27" s="2"/>
      <c r="H27" s="2"/>
      <c r="I27" s="2"/>
      <c r="J27" s="2"/>
      <c r="K27" s="2"/>
    </row>
    <row r="28" spans="1:11" x14ac:dyDescent="0.25">
      <c r="C28" s="2"/>
      <c r="D28" s="2"/>
      <c r="E28" s="2"/>
      <c r="F28" s="2"/>
      <c r="G28" s="2"/>
      <c r="H28" s="2"/>
      <c r="I28" s="2"/>
      <c r="J28" s="2"/>
      <c r="K28" s="2"/>
    </row>
    <row r="29" spans="1:11" x14ac:dyDescent="0.25">
      <c r="C29" s="2"/>
      <c r="D29" s="2"/>
      <c r="E29" s="2"/>
      <c r="F29" s="2"/>
      <c r="G29" s="2"/>
      <c r="H29" s="2"/>
      <c r="I29" s="2"/>
      <c r="J29" s="2"/>
      <c r="K29" s="2"/>
    </row>
  </sheetData>
  <mergeCells count="1">
    <mergeCell ref="C26:K2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Rounds Data</vt:lpstr>
      <vt:lpstr>Handicap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Kapp</dc:creator>
  <cp:lastModifiedBy>Danny Kapp</cp:lastModifiedBy>
  <dcterms:created xsi:type="dcterms:W3CDTF">2025-01-24T15:41:14Z</dcterms:created>
  <dcterms:modified xsi:type="dcterms:W3CDTF">2025-01-24T16:18:48Z</dcterms:modified>
</cp:coreProperties>
</file>